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5880" windowWidth="18900" windowHeight="57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J19"/>
  <c r="J55"/>
  <c r="J52"/>
  <c r="J49"/>
  <c r="J46"/>
  <c r="J43"/>
  <c r="J40"/>
  <c r="J37"/>
  <c r="J34"/>
  <c r="J31"/>
  <c r="J28"/>
  <c r="J25"/>
  <c r="J20" s="1"/>
  <c r="J15" s="1"/>
  <c r="I19"/>
  <c r="I17" s="1"/>
  <c r="I26"/>
  <c r="I32"/>
  <c r="I38"/>
  <c r="I44"/>
  <c r="I50"/>
  <c r="I55"/>
  <c r="I53" s="1"/>
  <c r="I52"/>
  <c r="I49"/>
  <c r="I47" s="1"/>
  <c r="I46"/>
  <c r="I43"/>
  <c r="I41" s="1"/>
  <c r="I40"/>
  <c r="I37"/>
  <c r="I35" s="1"/>
  <c r="I34"/>
  <c r="I31"/>
  <c r="I29" s="1"/>
  <c r="I28"/>
  <c r="I25"/>
  <c r="I20" s="1"/>
  <c r="I15"/>
  <c r="I23" l="1"/>
  <c r="H20"/>
  <c r="H19"/>
  <c r="J17" l="1"/>
  <c r="G19"/>
  <c r="F19"/>
  <c r="G27" l="1"/>
  <c r="F54"/>
  <c r="F51"/>
  <c r="F48"/>
  <c r="F45"/>
  <c r="F42"/>
  <c r="F39"/>
  <c r="F36"/>
  <c r="F33"/>
  <c r="F30"/>
  <c r="F27"/>
  <c r="F24"/>
  <c r="F15" l="1"/>
  <c r="F14"/>
  <c r="G15"/>
  <c r="G14"/>
  <c r="F52" l="1"/>
  <c r="F49"/>
  <c r="F46"/>
  <c r="F40"/>
  <c r="F37"/>
  <c r="F34"/>
  <c r="G30"/>
  <c r="J23"/>
  <c r="J12"/>
  <c r="I12"/>
  <c r="H12"/>
  <c r="F12" s="1"/>
  <c r="G12"/>
  <c r="G43" l="1"/>
  <c r="F43"/>
  <c r="G55"/>
  <c r="F55"/>
  <c r="H23"/>
  <c r="F23" s="1"/>
  <c r="F25"/>
  <c r="G28"/>
  <c r="F28"/>
  <c r="G31"/>
  <c r="F31"/>
  <c r="H29"/>
  <c r="F29" s="1"/>
  <c r="H50"/>
  <c r="F50" s="1"/>
  <c r="G34"/>
  <c r="G37"/>
  <c r="G49"/>
  <c r="G40"/>
  <c r="G46"/>
  <c r="G52"/>
  <c r="H53"/>
  <c r="H47"/>
  <c r="H44"/>
  <c r="H41"/>
  <c r="H38"/>
  <c r="H35"/>
  <c r="H32"/>
  <c r="H26"/>
  <c r="G24"/>
  <c r="G50" l="1"/>
  <c r="G29"/>
  <c r="G38"/>
  <c r="F38"/>
  <c r="G35"/>
  <c r="F35"/>
  <c r="G47"/>
  <c r="F47"/>
  <c r="G32"/>
  <c r="F32"/>
  <c r="G44"/>
  <c r="F44"/>
  <c r="G26"/>
  <c r="F26"/>
  <c r="G41"/>
  <c r="F41"/>
  <c r="G53"/>
  <c r="F53"/>
  <c r="G36"/>
  <c r="G42"/>
  <c r="G48"/>
  <c r="G54"/>
  <c r="G39"/>
  <c r="G45"/>
  <c r="G51"/>
  <c r="G23" l="1"/>
  <c r="G25"/>
  <c r="G33"/>
  <c r="F20"/>
  <c r="H17"/>
  <c r="F17" s="1"/>
  <c r="G20"/>
  <c r="G17" s="1"/>
</calcChain>
</file>

<file path=xl/sharedStrings.xml><?xml version="1.0" encoding="utf-8"?>
<sst xmlns="http://schemas.openxmlformats.org/spreadsheetml/2006/main" count="116" uniqueCount="52">
  <si>
    <t xml:space="preserve">Перечень мероприятий муниципальной программы </t>
  </si>
  <si>
    <t xml:space="preserve">«Развитие автомобильных дорог местного значения поселений </t>
  </si>
  <si>
    <t>№</t>
  </si>
  <si>
    <t>п/п</t>
  </si>
  <si>
    <t>Мероприятия по реализации муниципальной программы (подпрограммы)</t>
  </si>
  <si>
    <t>Перечень стандартных процедур, обеспечивающих выполнение мероприятия, с указанием предельных сроков их исполнении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</si>
  <si>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</si>
  <si>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</si>
  <si>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руб.)*</t>
  </si>
  <si>
    <t>Всего (тыс. руб.)</t>
  </si>
  <si>
    <t xml:space="preserve">Ответственный за выполнение мероприятия муниципальной программы </t>
  </si>
  <si>
    <t xml:space="preserve">Результаты выполнения мероприятий муниципальной программы </t>
  </si>
  <si>
    <t>А</t>
  </si>
  <si>
    <t>1.</t>
  </si>
  <si>
    <t>Задача 1</t>
  </si>
  <si>
    <t>Обеспечение сохранности и восстановления сети автомобильных дорог местного значения поселений Кочковского района</t>
  </si>
  <si>
    <t>Итого</t>
  </si>
  <si>
    <t>УСКДХиТ во взаимодействии с главами МО района</t>
  </si>
  <si>
    <t>Обеспечение сохранности и восстановления автомобильных дорог местного значения поселений и искусственных сооружений на них, увеличение удельного веса а/д с твердым покрытием в общей протяженности а/д, снижение доли а/д, не соответствующих нормативу</t>
  </si>
  <si>
    <t>Средства федерального бюджета</t>
  </si>
  <si>
    <t>-</t>
  </si>
  <si>
    <t>Средства бюджета Новосибирской области</t>
  </si>
  <si>
    <t>Средства бюджета МО и бюджета Кочковского района</t>
  </si>
  <si>
    <t>Внебюджетные источники</t>
  </si>
  <si>
    <t>1.1.</t>
  </si>
  <si>
    <t xml:space="preserve">Ремонт автомобильных дорог местного значения поселений и искусственных сооружений на них в Кочковском районе </t>
  </si>
  <si>
    <t>в том числе:</t>
  </si>
  <si>
    <t>Быструхинский сельсовет</t>
  </si>
  <si>
    <t>Итого:</t>
  </si>
  <si>
    <t xml:space="preserve">Средства бюджета МО </t>
  </si>
  <si>
    <t>Ермаковский сельсовет</t>
  </si>
  <si>
    <t>Жуланский сельсовет</t>
  </si>
  <si>
    <t>Кочковский сельсовет</t>
  </si>
  <si>
    <t>Красносибирский сельсовет</t>
  </si>
  <si>
    <t>Новорешетовский сельсовет</t>
  </si>
  <si>
    <t>Новоцелинный сельсовет</t>
  </si>
  <si>
    <t>Решетовский сельсовет</t>
  </si>
  <si>
    <t>Троицкий сельсовет</t>
  </si>
  <si>
    <t>Средства бюджета МО</t>
  </si>
  <si>
    <t>Черновский сельсовет</t>
  </si>
  <si>
    <t>Кочковский район</t>
  </si>
  <si>
    <t>Средства бюджета Кочковского района</t>
  </si>
  <si>
    <t>*- объем финансирования аналогичных мероприятий в году, предшествующем году начала реализации муниципальной программы, в том числе в рамках реализации долгосрочных целевых программ Кочковского района</t>
  </si>
  <si>
    <t>Приложение №1</t>
  </si>
  <si>
    <t xml:space="preserve">к постановлению админитрации </t>
  </si>
  <si>
    <t>Кочковского района Новсибирской области</t>
  </si>
  <si>
    <t>2021- 2023</t>
  </si>
  <si>
    <t xml:space="preserve"> 2021 год</t>
  </si>
  <si>
    <t xml:space="preserve"> 2022 год</t>
  </si>
  <si>
    <t xml:space="preserve"> 2023 год</t>
  </si>
  <si>
    <r>
      <t>Кочковского  района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Новосибирской области»</t>
    </r>
    <r>
      <rPr>
        <b/>
        <sz val="12"/>
        <color theme="1"/>
        <rFont val="Times New Roman"/>
        <family val="1"/>
        <charset val="204"/>
      </rPr>
      <t xml:space="preserve"> </t>
    </r>
  </si>
  <si>
    <t>от 29.12.2021 г. №724-па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</si>
</sst>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9">
    <xf numFmtId="0" fontId="0" fillId="0" borderId="0" xfId="0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2" borderId="0" xfId="0" applyFill="1"/>
    <xf numFmtId="0" fontId="6" fillId="2" borderId="7" xfId="0" applyFont="1" applyFill="1" applyBorder="1" applyAlignment="1">
      <alignment horizontal="center" vertical="top" wrapText="1"/>
    </xf>
    <xf numFmtId="164" fontId="6" fillId="2" borderId="15" xfId="0" applyNumberFormat="1" applyFont="1" applyFill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164" fontId="6" fillId="2" borderId="8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left"/>
    </xf>
    <xf numFmtId="0" fontId="6" fillId="0" borderId="1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2" fontId="6" fillId="2" borderId="10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top" wrapText="1"/>
    </xf>
    <xf numFmtId="2" fontId="6" fillId="2" borderId="15" xfId="0" applyNumberFormat="1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center" wrapText="1"/>
    </xf>
    <xf numFmtId="2" fontId="6" fillId="2" borderId="19" xfId="0" applyNumberFormat="1" applyFont="1" applyFill="1" applyBorder="1" applyAlignment="1">
      <alignment horizontal="center" vertical="top" wrapText="1"/>
    </xf>
    <xf numFmtId="164" fontId="6" fillId="2" borderId="19" xfId="0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2" fontId="6" fillId="2" borderId="17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164" fontId="6" fillId="2" borderId="0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9" fillId="0" borderId="14" xfId="0" applyFont="1" applyBorder="1" applyAlignment="1">
      <alignment horizontal="justify" vertical="top" wrapText="1"/>
    </xf>
    <xf numFmtId="0" fontId="1" fillId="0" borderId="0" xfId="0" applyFont="1" applyAlignment="1">
      <alignment horizontal="left" wrapText="1"/>
    </xf>
    <xf numFmtId="0" fontId="6" fillId="0" borderId="3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justify" vertical="top" wrapText="1"/>
    </xf>
    <xf numFmtId="0" fontId="9" fillId="0" borderId="19" xfId="0" applyFont="1" applyBorder="1" applyAlignment="1">
      <alignment horizontal="justify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2" fontId="6" fillId="2" borderId="32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2" fontId="11" fillId="2" borderId="8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tabSelected="1" zoomScale="112" zoomScaleNormal="112" workbookViewId="0">
      <selection activeCell="L53" sqref="L53"/>
    </sheetView>
  </sheetViews>
  <sheetFormatPr defaultRowHeight="15"/>
  <cols>
    <col min="1" max="1" width="6.5703125" customWidth="1"/>
    <col min="2" max="2" width="21.42578125" customWidth="1"/>
    <col min="3" max="3" width="10" customWidth="1"/>
    <col min="4" max="4" width="14.5703125" customWidth="1"/>
    <col min="6" max="6" width="10.5703125" style="20" bestFit="1" customWidth="1"/>
    <col min="7" max="7" width="10.85546875" style="20" customWidth="1"/>
    <col min="8" max="9" width="10.28515625" style="20" customWidth="1"/>
    <col min="10" max="10" width="11.140625" style="20" customWidth="1"/>
    <col min="12" max="12" width="20.28515625" customWidth="1"/>
  </cols>
  <sheetData>
    <row r="1" spans="1:12">
      <c r="K1" t="s">
        <v>43</v>
      </c>
    </row>
    <row r="2" spans="1:12">
      <c r="K2" t="s">
        <v>44</v>
      </c>
    </row>
    <row r="3" spans="1:12">
      <c r="K3" t="s">
        <v>45</v>
      </c>
    </row>
    <row r="4" spans="1:12">
      <c r="K4" t="s">
        <v>51</v>
      </c>
    </row>
    <row r="5" spans="1:12" ht="18.7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8.7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ht="18.75">
      <c r="A7" s="81" t="s">
        <v>50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ht="15.75" thickBot="1">
      <c r="A8" s="1"/>
    </row>
    <row r="9" spans="1:12" ht="107.25" customHeight="1" thickBot="1">
      <c r="A9" s="2" t="s">
        <v>2</v>
      </c>
      <c r="B9" s="78" t="s">
        <v>4</v>
      </c>
      <c r="C9" s="78" t="s">
        <v>5</v>
      </c>
      <c r="D9" s="78" t="s">
        <v>6</v>
      </c>
      <c r="E9" s="78" t="s">
        <v>7</v>
      </c>
      <c r="F9" s="82" t="s">
        <v>8</v>
      </c>
      <c r="G9" s="82" t="s">
        <v>9</v>
      </c>
      <c r="H9" s="119"/>
      <c r="I9" s="119"/>
      <c r="J9" s="120"/>
      <c r="K9" s="78" t="s">
        <v>10</v>
      </c>
      <c r="L9" s="4" t="s">
        <v>11</v>
      </c>
    </row>
    <row r="10" spans="1:12" ht="57" customHeight="1" thickBot="1">
      <c r="A10" s="3" t="s">
        <v>3</v>
      </c>
      <c r="B10" s="79"/>
      <c r="C10" s="79"/>
      <c r="D10" s="79"/>
      <c r="E10" s="79"/>
      <c r="F10" s="83"/>
      <c r="G10" s="83"/>
      <c r="H10" s="53" t="s">
        <v>47</v>
      </c>
      <c r="I10" s="53" t="s">
        <v>48</v>
      </c>
      <c r="J10" s="53" t="s">
        <v>49</v>
      </c>
      <c r="K10" s="79"/>
      <c r="L10" s="5"/>
    </row>
    <row r="11" spans="1:12" ht="15.75" thickBot="1">
      <c r="A11" s="6" t="s">
        <v>12</v>
      </c>
      <c r="B11" s="8">
        <v>1</v>
      </c>
      <c r="C11" s="8">
        <v>2</v>
      </c>
      <c r="D11" s="8">
        <v>3</v>
      </c>
      <c r="E11" s="7">
        <v>4</v>
      </c>
      <c r="F11" s="21">
        <v>5</v>
      </c>
      <c r="G11" s="21">
        <v>6</v>
      </c>
      <c r="H11" s="21">
        <v>7</v>
      </c>
      <c r="I11" s="21">
        <v>8</v>
      </c>
      <c r="J11" s="21">
        <v>9</v>
      </c>
      <c r="K11" s="8">
        <v>10</v>
      </c>
      <c r="L11" s="8">
        <v>11</v>
      </c>
    </row>
    <row r="12" spans="1:12" ht="21" customHeight="1">
      <c r="A12" s="112" t="s">
        <v>13</v>
      </c>
      <c r="B12" s="18" t="s">
        <v>14</v>
      </c>
      <c r="C12" s="113"/>
      <c r="D12" s="43" t="s">
        <v>16</v>
      </c>
      <c r="E12" s="51"/>
      <c r="F12" s="63">
        <f>H12</f>
        <v>50690.45</v>
      </c>
      <c r="G12" s="63">
        <f t="shared" ref="G12:J12" si="0">G13+G14+G15+G16</f>
        <v>96552.773232323234</v>
      </c>
      <c r="H12" s="121">
        <f t="shared" si="0"/>
        <v>50690.45</v>
      </c>
      <c r="I12" s="121">
        <f t="shared" si="0"/>
        <v>25930.202020202021</v>
      </c>
      <c r="J12" s="121">
        <f t="shared" si="0"/>
        <v>19932.121212121212</v>
      </c>
      <c r="K12" s="109" t="s">
        <v>17</v>
      </c>
      <c r="L12" s="84" t="s">
        <v>18</v>
      </c>
    </row>
    <row r="13" spans="1:12" ht="40.5" customHeight="1">
      <c r="A13" s="103"/>
      <c r="B13" s="116" t="s">
        <v>15</v>
      </c>
      <c r="C13" s="114"/>
      <c r="D13" s="32" t="s">
        <v>19</v>
      </c>
      <c r="E13" s="44" t="s">
        <v>20</v>
      </c>
      <c r="F13" s="46">
        <v>0</v>
      </c>
      <c r="G13" s="46">
        <v>0</v>
      </c>
      <c r="H13" s="122">
        <v>0</v>
      </c>
      <c r="I13" s="122">
        <v>0</v>
      </c>
      <c r="J13" s="122">
        <v>0</v>
      </c>
      <c r="K13" s="110"/>
      <c r="L13" s="85"/>
    </row>
    <row r="14" spans="1:12" ht="39.75" customHeight="1">
      <c r="A14" s="103"/>
      <c r="B14" s="116"/>
      <c r="C14" s="114"/>
      <c r="D14" s="32" t="s">
        <v>21</v>
      </c>
      <c r="E14" s="44" t="s">
        <v>46</v>
      </c>
      <c r="F14" s="47">
        <f>H14</f>
        <v>47287.85</v>
      </c>
      <c r="G14" s="47">
        <f>H14+I14+J14</f>
        <v>92691.55</v>
      </c>
      <c r="H14" s="123">
        <v>47287.85</v>
      </c>
      <c r="I14" s="123">
        <v>25670.9</v>
      </c>
      <c r="J14" s="123">
        <f>J19</f>
        <v>19732.8</v>
      </c>
      <c r="K14" s="110"/>
      <c r="L14" s="85"/>
    </row>
    <row r="15" spans="1:12" ht="39" customHeight="1">
      <c r="A15" s="103"/>
      <c r="B15" s="32"/>
      <c r="C15" s="114"/>
      <c r="D15" s="32" t="s">
        <v>22</v>
      </c>
      <c r="E15" s="44" t="s">
        <v>46</v>
      </c>
      <c r="F15" s="46">
        <f>H15</f>
        <v>3402.6</v>
      </c>
      <c r="G15" s="46">
        <f>H15+I15+J15</f>
        <v>3861.2232323232324</v>
      </c>
      <c r="H15" s="124">
        <v>3402.6</v>
      </c>
      <c r="I15" s="124">
        <f>I14/99*1</f>
        <v>259.30202020202023</v>
      </c>
      <c r="J15" s="124">
        <f>J20</f>
        <v>199.32121212121214</v>
      </c>
      <c r="K15" s="110"/>
      <c r="L15" s="85"/>
    </row>
    <row r="16" spans="1:12" ht="24.75" thickBot="1">
      <c r="A16" s="104"/>
      <c r="B16" s="19"/>
      <c r="C16" s="115"/>
      <c r="D16" s="33" t="s">
        <v>23</v>
      </c>
      <c r="E16" s="45" t="s">
        <v>20</v>
      </c>
      <c r="F16" s="50">
        <v>0</v>
      </c>
      <c r="G16" s="50">
        <v>0</v>
      </c>
      <c r="H16" s="125">
        <v>0</v>
      </c>
      <c r="I16" s="125">
        <v>0</v>
      </c>
      <c r="J16" s="125">
        <v>0</v>
      </c>
      <c r="K16" s="111"/>
      <c r="L16" s="86"/>
    </row>
    <row r="17" spans="1:14" ht="21" customHeight="1">
      <c r="A17" s="87" t="s">
        <v>24</v>
      </c>
      <c r="B17" s="113" t="s">
        <v>25</v>
      </c>
      <c r="C17" s="93"/>
      <c r="D17" s="31" t="s">
        <v>16</v>
      </c>
      <c r="E17" s="51"/>
      <c r="F17" s="63">
        <f>H17</f>
        <v>50690.452174949489</v>
      </c>
      <c r="G17" s="63">
        <f t="shared" ref="G17:J17" si="1">G18+G19+G20+G21</f>
        <v>96552.775407272726</v>
      </c>
      <c r="H17" s="121">
        <f t="shared" si="1"/>
        <v>50690.452174949489</v>
      </c>
      <c r="I17" s="48">
        <f>SUM(I18:I19)</f>
        <v>25670.9</v>
      </c>
      <c r="J17" s="121">
        <f t="shared" si="1"/>
        <v>19932.121212121212</v>
      </c>
      <c r="K17" s="109" t="s">
        <v>17</v>
      </c>
      <c r="L17" s="84" t="s">
        <v>18</v>
      </c>
    </row>
    <row r="18" spans="1:14" ht="38.25" customHeight="1">
      <c r="A18" s="88"/>
      <c r="B18" s="114"/>
      <c r="C18" s="94"/>
      <c r="D18" s="32" t="s">
        <v>19</v>
      </c>
      <c r="E18" s="44" t="s">
        <v>20</v>
      </c>
      <c r="F18" s="46">
        <v>0</v>
      </c>
      <c r="G18" s="46">
        <v>0</v>
      </c>
      <c r="H18" s="122">
        <v>0</v>
      </c>
      <c r="I18" s="122">
        <v>0</v>
      </c>
      <c r="J18" s="122">
        <v>0</v>
      </c>
      <c r="K18" s="110"/>
      <c r="L18" s="85"/>
    </row>
    <row r="19" spans="1:14" ht="38.25" customHeight="1">
      <c r="A19" s="88"/>
      <c r="B19" s="114"/>
      <c r="C19" s="94"/>
      <c r="D19" s="32" t="s">
        <v>21</v>
      </c>
      <c r="E19" s="44" t="s">
        <v>46</v>
      </c>
      <c r="F19" s="47">
        <f>H19</f>
        <v>47287.853319999995</v>
      </c>
      <c r="G19" s="47">
        <f>H19+I19+J19</f>
        <v>92691.553319999992</v>
      </c>
      <c r="H19" s="123">
        <f t="shared" ref="H19:J20" si="2">H24+H27+H30+H33+H36+H39+H42+H45+H48+H51+H54</f>
        <v>47287.853319999995</v>
      </c>
      <c r="I19" s="123">
        <f t="shared" si="2"/>
        <v>25670.9</v>
      </c>
      <c r="J19" s="123">
        <f t="shared" si="2"/>
        <v>19732.8</v>
      </c>
      <c r="K19" s="110"/>
      <c r="L19" s="85"/>
      <c r="M19" s="76"/>
    </row>
    <row r="20" spans="1:14" ht="37.5" customHeight="1">
      <c r="A20" s="88"/>
      <c r="B20" s="114"/>
      <c r="C20" s="94"/>
      <c r="D20" s="32" t="s">
        <v>22</v>
      </c>
      <c r="E20" s="44" t="s">
        <v>46</v>
      </c>
      <c r="F20" s="46">
        <f>H20</f>
        <v>3402.5988549494955</v>
      </c>
      <c r="G20" s="46">
        <f>H20+I20+J20</f>
        <v>3861.222087272728</v>
      </c>
      <c r="H20" s="126">
        <f t="shared" si="2"/>
        <v>3402.5988549494955</v>
      </c>
      <c r="I20" s="126">
        <f t="shared" si="2"/>
        <v>259.30202020202017</v>
      </c>
      <c r="J20" s="126">
        <f t="shared" si="2"/>
        <v>199.32121212121214</v>
      </c>
      <c r="K20" s="110"/>
      <c r="L20" s="85"/>
      <c r="M20" s="76"/>
    </row>
    <row r="21" spans="1:14" ht="27" customHeight="1">
      <c r="A21" s="88"/>
      <c r="B21" s="114"/>
      <c r="C21" s="94"/>
      <c r="D21" s="32" t="s">
        <v>23</v>
      </c>
      <c r="E21" s="44" t="s">
        <v>20</v>
      </c>
      <c r="F21" s="46">
        <v>0</v>
      </c>
      <c r="G21" s="46">
        <v>0</v>
      </c>
      <c r="H21" s="122">
        <v>0</v>
      </c>
      <c r="I21" s="122">
        <v>0</v>
      </c>
      <c r="J21" s="122">
        <v>0</v>
      </c>
      <c r="K21" s="110"/>
      <c r="L21" s="85"/>
    </row>
    <row r="22" spans="1:14" ht="15.75" thickBot="1">
      <c r="A22" s="88"/>
      <c r="B22" s="23" t="s">
        <v>26</v>
      </c>
      <c r="C22" s="24"/>
      <c r="D22" s="25"/>
      <c r="E22" s="117"/>
      <c r="F22" s="118">
        <v>0</v>
      </c>
      <c r="G22" s="118">
        <v>0</v>
      </c>
      <c r="H22" s="127">
        <v>0</v>
      </c>
      <c r="I22" s="127">
        <v>0</v>
      </c>
      <c r="J22" s="127">
        <v>0</v>
      </c>
      <c r="K22" s="49"/>
      <c r="L22" s="26"/>
    </row>
    <row r="23" spans="1:14">
      <c r="A23" s="112"/>
      <c r="B23" s="90" t="s">
        <v>27</v>
      </c>
      <c r="C23" s="93"/>
      <c r="D23" s="72" t="s">
        <v>28</v>
      </c>
      <c r="E23" s="69"/>
      <c r="F23" s="41">
        <f>H23</f>
        <v>2315.0452999999998</v>
      </c>
      <c r="G23" s="39">
        <f>SUM(H23:J23)</f>
        <v>7959.6456030303034</v>
      </c>
      <c r="H23" s="41">
        <f>H24+H25</f>
        <v>2315.0452999999998</v>
      </c>
      <c r="I23" s="41">
        <f>SUM(I24:I25)</f>
        <v>3557.3132323232321</v>
      </c>
      <c r="J23" s="41">
        <f>SUM(J24:J25)</f>
        <v>2087.2870707070711</v>
      </c>
      <c r="K23" s="69"/>
      <c r="L23" s="66"/>
    </row>
    <row r="24" spans="1:14" ht="36">
      <c r="A24" s="103"/>
      <c r="B24" s="91"/>
      <c r="C24" s="94"/>
      <c r="D24" s="73" t="s">
        <v>21</v>
      </c>
      <c r="E24" s="44" t="s">
        <v>46</v>
      </c>
      <c r="F24" s="42">
        <f>H24</f>
        <v>2291.8874500000002</v>
      </c>
      <c r="G24" s="40">
        <f>SUM(H24:J24)</f>
        <v>7880.0417500000003</v>
      </c>
      <c r="H24" s="128">
        <v>2291.8874500000002</v>
      </c>
      <c r="I24" s="128">
        <v>3521.7401</v>
      </c>
      <c r="J24" s="128">
        <v>2066.4142000000002</v>
      </c>
      <c r="K24" s="70"/>
      <c r="L24" s="67"/>
    </row>
    <row r="25" spans="1:14" ht="24.75" thickBot="1">
      <c r="A25" s="104"/>
      <c r="B25" s="92"/>
      <c r="C25" s="95"/>
      <c r="D25" s="74" t="s">
        <v>29</v>
      </c>
      <c r="E25" s="45" t="s">
        <v>46</v>
      </c>
      <c r="F25" s="52">
        <f>H25</f>
        <v>23.157849999999794</v>
      </c>
      <c r="G25" s="22">
        <f t="shared" ref="G25:G32" si="3">SUM(H25:J25)</f>
        <v>79.603853030302815</v>
      </c>
      <c r="H25" s="52">
        <v>23.157849999999794</v>
      </c>
      <c r="I25" s="52">
        <f>I24/99*1</f>
        <v>35.573132323232322</v>
      </c>
      <c r="J25" s="52">
        <f>J24/99*1</f>
        <v>20.87287070707071</v>
      </c>
      <c r="K25" s="71"/>
      <c r="L25" s="68"/>
    </row>
    <row r="26" spans="1:14">
      <c r="A26" s="102"/>
      <c r="B26" s="105" t="s">
        <v>30</v>
      </c>
      <c r="C26" s="107"/>
      <c r="D26" s="35" t="s">
        <v>16</v>
      </c>
      <c r="E26" s="36"/>
      <c r="F26" s="75">
        <f t="shared" ref="F26:F55" si="4">H26</f>
        <v>2543.9288399999996</v>
      </c>
      <c r="G26" s="48">
        <f t="shared" si="3"/>
        <v>551822.03015313123</v>
      </c>
      <c r="H26" s="75">
        <f>H27+H28</f>
        <v>2543.9288399999996</v>
      </c>
      <c r="I26" s="75">
        <f>SUM(I27:I28)</f>
        <v>507.79828282828282</v>
      </c>
      <c r="J26" s="75">
        <v>548770.30303030298</v>
      </c>
      <c r="K26" s="36"/>
      <c r="L26" s="37"/>
    </row>
    <row r="27" spans="1:14" ht="39.75" customHeight="1">
      <c r="A27" s="103"/>
      <c r="B27" s="91"/>
      <c r="C27" s="94"/>
      <c r="D27" s="32" t="s">
        <v>21</v>
      </c>
      <c r="E27" s="44" t="s">
        <v>46</v>
      </c>
      <c r="F27" s="42">
        <f t="shared" si="4"/>
        <v>2541.4899499999997</v>
      </c>
      <c r="G27" s="40">
        <f t="shared" si="3"/>
        <v>3587.4928499999996</v>
      </c>
      <c r="H27" s="128">
        <v>2541.4899499999997</v>
      </c>
      <c r="I27" s="128">
        <v>502.72030000000001</v>
      </c>
      <c r="J27" s="128">
        <v>543.2826</v>
      </c>
      <c r="K27" s="34"/>
      <c r="L27" s="38"/>
    </row>
    <row r="28" spans="1:14" ht="25.5" customHeight="1" thickBot="1">
      <c r="A28" s="104"/>
      <c r="B28" s="106"/>
      <c r="C28" s="108"/>
      <c r="D28" s="25" t="s">
        <v>29</v>
      </c>
      <c r="E28" s="45" t="s">
        <v>46</v>
      </c>
      <c r="F28" s="64">
        <f t="shared" si="4"/>
        <v>2.4388899999999998</v>
      </c>
      <c r="G28" s="65">
        <f t="shared" si="3"/>
        <v>13.004575858585859</v>
      </c>
      <c r="H28" s="52">
        <v>2.4388899999999998</v>
      </c>
      <c r="I28" s="52">
        <f>I27/99*1</f>
        <v>5.0779828282828285</v>
      </c>
      <c r="J28" s="52">
        <f>J27/99*1</f>
        <v>5.4877030303030301</v>
      </c>
      <c r="K28" s="24"/>
      <c r="L28" s="26"/>
    </row>
    <row r="29" spans="1:14">
      <c r="A29" s="96"/>
      <c r="B29" s="98" t="s">
        <v>31</v>
      </c>
      <c r="C29" s="93"/>
      <c r="D29" s="60" t="s">
        <v>28</v>
      </c>
      <c r="E29" s="57"/>
      <c r="F29" s="41">
        <f t="shared" si="4"/>
        <v>2758.0325599999996</v>
      </c>
      <c r="G29" s="39">
        <f t="shared" si="3"/>
        <v>1995033.7631660604</v>
      </c>
      <c r="H29" s="41">
        <f>H30+H31</f>
        <v>2758.0325599999996</v>
      </c>
      <c r="I29" s="75">
        <f>SUM(I30:I31)</f>
        <v>2983.4073737373737</v>
      </c>
      <c r="J29" s="41">
        <v>1989292.3232323232</v>
      </c>
      <c r="K29" s="57"/>
      <c r="L29" s="54"/>
    </row>
    <row r="30" spans="1:14" ht="38.25" customHeight="1">
      <c r="A30" s="96"/>
      <c r="B30" s="99"/>
      <c r="C30" s="94"/>
      <c r="D30" s="61" t="s">
        <v>21</v>
      </c>
      <c r="E30" s="44" t="s">
        <v>46</v>
      </c>
      <c r="F30" s="42">
        <f t="shared" si="4"/>
        <v>2709.1729999999998</v>
      </c>
      <c r="G30" s="40">
        <f t="shared" si="3"/>
        <v>7632.1457</v>
      </c>
      <c r="H30" s="128">
        <v>2709.1729999999998</v>
      </c>
      <c r="I30" s="128">
        <v>2953.5733</v>
      </c>
      <c r="J30" s="128">
        <v>1969.3994</v>
      </c>
      <c r="K30" s="58"/>
      <c r="L30" s="55"/>
    </row>
    <row r="31" spans="1:14" ht="27" customHeight="1" thickBot="1">
      <c r="A31" s="97"/>
      <c r="B31" s="100"/>
      <c r="C31" s="95"/>
      <c r="D31" s="62" t="s">
        <v>29</v>
      </c>
      <c r="E31" s="45" t="s">
        <v>46</v>
      </c>
      <c r="F31" s="52">
        <f t="shared" si="4"/>
        <v>48.859560000000023</v>
      </c>
      <c r="G31" s="22">
        <f t="shared" si="3"/>
        <v>98.586556969697</v>
      </c>
      <c r="H31" s="52">
        <v>48.859560000000023</v>
      </c>
      <c r="I31" s="52">
        <f>I30/99*1</f>
        <v>29.834073737373739</v>
      </c>
      <c r="J31" s="52">
        <f>J30/99*1</f>
        <v>19.892923232323234</v>
      </c>
      <c r="K31" s="59"/>
      <c r="L31" s="56"/>
    </row>
    <row r="32" spans="1:14">
      <c r="A32" s="87"/>
      <c r="B32" s="90" t="s">
        <v>32</v>
      </c>
      <c r="C32" s="93"/>
      <c r="D32" s="11" t="s">
        <v>28</v>
      </c>
      <c r="E32" s="12"/>
      <c r="F32" s="41">
        <f t="shared" si="4"/>
        <v>7642.1668449494946</v>
      </c>
      <c r="G32" s="39">
        <f t="shared" si="3"/>
        <v>3030958.8759358586</v>
      </c>
      <c r="H32" s="75">
        <f>H33+H34</f>
        <v>7642.1668449494946</v>
      </c>
      <c r="I32" s="75">
        <f>SUM(I33:I34)</f>
        <v>5080.0424242424242</v>
      </c>
      <c r="J32" s="75">
        <v>3018236.6666666665</v>
      </c>
      <c r="K32" s="12"/>
      <c r="L32" s="13"/>
      <c r="N32" s="76"/>
    </row>
    <row r="33" spans="1:12" ht="39.75" customHeight="1">
      <c r="A33" s="88"/>
      <c r="B33" s="91"/>
      <c r="C33" s="94"/>
      <c r="D33" s="9" t="s">
        <v>21</v>
      </c>
      <c r="E33" s="44" t="s">
        <v>46</v>
      </c>
      <c r="F33" s="42">
        <f t="shared" si="4"/>
        <v>7574.1444599999995</v>
      </c>
      <c r="G33" s="28">
        <f t="shared" ref="G33:G54" si="5">SUM(H33:J33)</f>
        <v>15591.440759999999</v>
      </c>
      <c r="H33" s="128">
        <v>7574.1444599999995</v>
      </c>
      <c r="I33" s="128">
        <v>5029.2420000000002</v>
      </c>
      <c r="J33" s="128">
        <v>2988.0542999999998</v>
      </c>
      <c r="K33" s="10"/>
      <c r="L33" s="14"/>
    </row>
    <row r="34" spans="1:12" ht="27" customHeight="1" thickBot="1">
      <c r="A34" s="89"/>
      <c r="B34" s="92"/>
      <c r="C34" s="95"/>
      <c r="D34" s="15" t="s">
        <v>29</v>
      </c>
      <c r="E34" s="45" t="s">
        <v>46</v>
      </c>
      <c r="F34" s="52">
        <f t="shared" si="4"/>
        <v>68.022384949495503</v>
      </c>
      <c r="G34" s="22">
        <f>SUM(H34:J34)</f>
        <v>149.0051758585864</v>
      </c>
      <c r="H34" s="52">
        <v>68.022384949495503</v>
      </c>
      <c r="I34" s="52">
        <f>I33/99*1</f>
        <v>50.800424242424242</v>
      </c>
      <c r="J34" s="52">
        <f>J33/99*1</f>
        <v>30.182366666666663</v>
      </c>
      <c r="K34" s="16"/>
      <c r="L34" s="17"/>
    </row>
    <row r="35" spans="1:12" ht="15.75" customHeight="1">
      <c r="A35" s="87"/>
      <c r="B35" s="90" t="s">
        <v>33</v>
      </c>
      <c r="C35" s="93"/>
      <c r="D35" s="11" t="s">
        <v>28</v>
      </c>
      <c r="E35" s="12"/>
      <c r="F35" s="41">
        <f t="shared" si="4"/>
        <v>1925.07564</v>
      </c>
      <c r="G35" s="39">
        <f>SUM(H35:J35)</f>
        <v>1562178.5755389901</v>
      </c>
      <c r="H35" s="75">
        <f>H36+H37</f>
        <v>1925.07564</v>
      </c>
      <c r="I35" s="75">
        <f>SUM(I36:I37)</f>
        <v>2137.8433333333332</v>
      </c>
      <c r="J35" s="75">
        <v>1558115.6565656567</v>
      </c>
      <c r="K35" s="12"/>
      <c r="L35" s="13"/>
    </row>
    <row r="36" spans="1:12" ht="37.5" customHeight="1">
      <c r="A36" s="88"/>
      <c r="B36" s="91"/>
      <c r="C36" s="94"/>
      <c r="D36" s="73" t="s">
        <v>21</v>
      </c>
      <c r="E36" s="44" t="s">
        <v>46</v>
      </c>
      <c r="F36" s="42">
        <f t="shared" si="4"/>
        <v>1904.7011999999997</v>
      </c>
      <c r="G36" s="28">
        <f t="shared" si="5"/>
        <v>5563.7005999999992</v>
      </c>
      <c r="H36" s="128">
        <v>1904.7011999999997</v>
      </c>
      <c r="I36" s="128">
        <v>2116.4648999999999</v>
      </c>
      <c r="J36" s="128">
        <v>1542.5345</v>
      </c>
      <c r="K36" s="10"/>
      <c r="L36" s="14"/>
    </row>
    <row r="37" spans="1:12" ht="29.25" customHeight="1" thickBot="1">
      <c r="A37" s="89"/>
      <c r="B37" s="92"/>
      <c r="C37" s="95"/>
      <c r="D37" s="15" t="s">
        <v>29</v>
      </c>
      <c r="E37" s="45" t="s">
        <v>46</v>
      </c>
      <c r="F37" s="52">
        <f t="shared" si="4"/>
        <v>20.374440000000167</v>
      </c>
      <c r="G37" s="22">
        <f>SUM(H37:J37)</f>
        <v>57.33402989899006</v>
      </c>
      <c r="H37" s="52">
        <v>20.374440000000167</v>
      </c>
      <c r="I37" s="52">
        <f>I36/99*1</f>
        <v>21.378433333333334</v>
      </c>
      <c r="J37" s="52">
        <f>J36/99*1</f>
        <v>15.581156565656565</v>
      </c>
      <c r="K37" s="16"/>
      <c r="L37" s="17"/>
    </row>
    <row r="38" spans="1:12" ht="15.75" customHeight="1">
      <c r="A38" s="87"/>
      <c r="B38" s="90" t="s">
        <v>34</v>
      </c>
      <c r="C38" s="93"/>
      <c r="D38" s="11" t="s">
        <v>28</v>
      </c>
      <c r="E38" s="12"/>
      <c r="F38" s="41">
        <f t="shared" si="4"/>
        <v>1102.2026400000002</v>
      </c>
      <c r="G38" s="39">
        <f>SUM(H38:J38)</f>
        <v>923452.06829656567</v>
      </c>
      <c r="H38" s="75">
        <f>H39+H40</f>
        <v>1102.2026400000002</v>
      </c>
      <c r="I38" s="75">
        <f>SUM(I39:I40)</f>
        <v>1199.7646464646466</v>
      </c>
      <c r="J38" s="75">
        <v>921150.10101010103</v>
      </c>
      <c r="K38" s="12"/>
      <c r="L38" s="13"/>
    </row>
    <row r="39" spans="1:12" ht="36" customHeight="1">
      <c r="A39" s="88"/>
      <c r="B39" s="91"/>
      <c r="C39" s="94"/>
      <c r="D39" s="9" t="s">
        <v>21</v>
      </c>
      <c r="E39" s="44" t="s">
        <v>46</v>
      </c>
      <c r="F39" s="42">
        <f t="shared" si="4"/>
        <v>1091.1812500000001</v>
      </c>
      <c r="G39" s="28">
        <f t="shared" si="5"/>
        <v>3190.8868500000003</v>
      </c>
      <c r="H39" s="128">
        <v>1091.1812500000001</v>
      </c>
      <c r="I39" s="128">
        <v>1187.7670000000001</v>
      </c>
      <c r="J39" s="128">
        <v>911.93859999999995</v>
      </c>
      <c r="K39" s="10"/>
      <c r="L39" s="14"/>
    </row>
    <row r="40" spans="1:12" ht="26.25" customHeight="1" thickBot="1">
      <c r="A40" s="89"/>
      <c r="B40" s="92"/>
      <c r="C40" s="95"/>
      <c r="D40" s="15" t="s">
        <v>29</v>
      </c>
      <c r="E40" s="45" t="s">
        <v>46</v>
      </c>
      <c r="F40" s="52">
        <f t="shared" si="4"/>
        <v>11.02139</v>
      </c>
      <c r="G40" s="22">
        <f>SUM(H40:J40)</f>
        <v>32.230537474747479</v>
      </c>
      <c r="H40" s="52">
        <v>11.02139</v>
      </c>
      <c r="I40" s="52">
        <f>I39/99*1</f>
        <v>11.997646464646465</v>
      </c>
      <c r="J40" s="52">
        <f>J39/99*1</f>
        <v>9.21150101010101</v>
      </c>
      <c r="K40" s="16"/>
      <c r="L40" s="17"/>
    </row>
    <row r="41" spans="1:12">
      <c r="A41" s="87"/>
      <c r="B41" s="90" t="s">
        <v>35</v>
      </c>
      <c r="C41" s="93"/>
      <c r="D41" s="11" t="s">
        <v>28</v>
      </c>
      <c r="E41" s="12"/>
      <c r="F41" s="41">
        <f t="shared" si="4"/>
        <v>4809.4222300000001</v>
      </c>
      <c r="G41" s="39">
        <f>SUM(H41:J41)</f>
        <v>956614.1013209091</v>
      </c>
      <c r="H41" s="75">
        <f>H42+H43</f>
        <v>4809.4222300000001</v>
      </c>
      <c r="I41" s="75">
        <f>SUM(I42:I43)</f>
        <v>1256.1942424242425</v>
      </c>
      <c r="J41" s="75">
        <v>950548.48484848486</v>
      </c>
      <c r="K41" s="12"/>
      <c r="L41" s="13"/>
    </row>
    <row r="42" spans="1:12" ht="40.5" customHeight="1">
      <c r="A42" s="88"/>
      <c r="B42" s="91"/>
      <c r="C42" s="94"/>
      <c r="D42" s="9" t="s">
        <v>21</v>
      </c>
      <c r="E42" s="44" t="s">
        <v>46</v>
      </c>
      <c r="F42" s="42">
        <f t="shared" si="4"/>
        <v>4761.9875000000002</v>
      </c>
      <c r="G42" s="28">
        <f t="shared" si="5"/>
        <v>6946.6628000000001</v>
      </c>
      <c r="H42" s="128">
        <v>4761.9875000000002</v>
      </c>
      <c r="I42" s="128">
        <v>1243.6323</v>
      </c>
      <c r="J42" s="128">
        <v>941.04300000000001</v>
      </c>
      <c r="K42" s="10"/>
      <c r="L42" s="14"/>
    </row>
    <row r="43" spans="1:12" ht="27" customHeight="1" thickBot="1">
      <c r="A43" s="89"/>
      <c r="B43" s="92"/>
      <c r="C43" s="95"/>
      <c r="D43" s="15" t="s">
        <v>29</v>
      </c>
      <c r="E43" s="45" t="s">
        <v>46</v>
      </c>
      <c r="F43" s="52">
        <f t="shared" si="4"/>
        <v>47.434729999999988</v>
      </c>
      <c r="G43" s="22">
        <f>SUM(H43:J43)</f>
        <v>69.50215727272726</v>
      </c>
      <c r="H43" s="52">
        <v>47.434729999999988</v>
      </c>
      <c r="I43" s="52">
        <f>I42/99*1</f>
        <v>12.561942424242424</v>
      </c>
      <c r="J43" s="52">
        <f>J42/99*1</f>
        <v>9.5054848484848478</v>
      </c>
      <c r="K43" s="16"/>
      <c r="L43" s="17"/>
    </row>
    <row r="44" spans="1:12">
      <c r="A44" s="87"/>
      <c r="B44" s="90" t="s">
        <v>36</v>
      </c>
      <c r="C44" s="93"/>
      <c r="D44" s="11" t="s">
        <v>28</v>
      </c>
      <c r="E44" s="12"/>
      <c r="F44" s="41">
        <f t="shared" si="4"/>
        <v>16369.288039999999</v>
      </c>
      <c r="G44" s="39">
        <f>SUM(H44:J44)</f>
        <v>4489229.0163228279</v>
      </c>
      <c r="H44" s="75">
        <f>H45+H46</f>
        <v>16369.288039999999</v>
      </c>
      <c r="I44" s="75">
        <f>SUM(I45:I46)</f>
        <v>4301.5464646464643</v>
      </c>
      <c r="J44" s="75">
        <v>4468558.1818181816</v>
      </c>
      <c r="K44" s="12"/>
      <c r="L44" s="13"/>
    </row>
    <row r="45" spans="1:12" ht="37.5" customHeight="1">
      <c r="A45" s="88"/>
      <c r="B45" s="91"/>
      <c r="C45" s="94"/>
      <c r="D45" s="9" t="s">
        <v>21</v>
      </c>
      <c r="E45" s="44" t="s">
        <v>46</v>
      </c>
      <c r="F45" s="42">
        <f t="shared" si="4"/>
        <v>16332.199709999999</v>
      </c>
      <c r="G45" s="28">
        <f t="shared" si="5"/>
        <v>25014.603309999999</v>
      </c>
      <c r="H45" s="128">
        <v>16332.199709999999</v>
      </c>
      <c r="I45" s="128">
        <v>4258.5309999999999</v>
      </c>
      <c r="J45" s="128">
        <v>4423.8725999999997</v>
      </c>
      <c r="K45" s="10"/>
      <c r="L45" s="14"/>
    </row>
    <row r="46" spans="1:12" ht="24.75" customHeight="1" thickBot="1">
      <c r="A46" s="89"/>
      <c r="B46" s="92"/>
      <c r="C46" s="95"/>
      <c r="D46" s="15" t="s">
        <v>29</v>
      </c>
      <c r="E46" s="45" t="s">
        <v>46</v>
      </c>
      <c r="F46" s="52">
        <f t="shared" si="4"/>
        <v>37.088330000000056</v>
      </c>
      <c r="G46" s="22">
        <f>SUM(H46:J46)</f>
        <v>124.78937646464652</v>
      </c>
      <c r="H46" s="52">
        <v>37.088330000000056</v>
      </c>
      <c r="I46" s="52">
        <f>I45/99*1</f>
        <v>43.015464646464643</v>
      </c>
      <c r="J46" s="52">
        <f>J45/99*1</f>
        <v>44.685581818181817</v>
      </c>
      <c r="K46" s="16"/>
      <c r="L46" s="17"/>
    </row>
    <row r="47" spans="1:12">
      <c r="A47" s="87"/>
      <c r="B47" s="90" t="s">
        <v>37</v>
      </c>
      <c r="C47" s="93"/>
      <c r="D47" s="11" t="s">
        <v>28</v>
      </c>
      <c r="E47" s="12"/>
      <c r="F47" s="41">
        <f t="shared" si="4"/>
        <v>3265.1956800000003</v>
      </c>
      <c r="G47" s="39">
        <f>SUM(H47:J47)</f>
        <v>994298.48416484857</v>
      </c>
      <c r="H47" s="75">
        <f>H48+H49</f>
        <v>3265.1956800000003</v>
      </c>
      <c r="I47" s="75">
        <f>SUM(I48:I49)</f>
        <v>1286.8238383838384</v>
      </c>
      <c r="J47" s="75">
        <v>989746.46464646468</v>
      </c>
      <c r="K47" s="12"/>
      <c r="L47" s="13"/>
    </row>
    <row r="48" spans="1:12" ht="39" customHeight="1">
      <c r="A48" s="88"/>
      <c r="B48" s="91"/>
      <c r="C48" s="94"/>
      <c r="D48" s="9" t="s">
        <v>21</v>
      </c>
      <c r="E48" s="44" t="s">
        <v>46</v>
      </c>
      <c r="F48" s="42">
        <f t="shared" si="4"/>
        <v>3246.5045</v>
      </c>
      <c r="G48" s="28">
        <f t="shared" si="5"/>
        <v>5500.3091000000004</v>
      </c>
      <c r="H48" s="128">
        <v>3246.5045</v>
      </c>
      <c r="I48" s="128">
        <v>1273.9556</v>
      </c>
      <c r="J48" s="128">
        <v>979.84900000000005</v>
      </c>
      <c r="K48" s="10"/>
      <c r="L48" s="14"/>
    </row>
    <row r="49" spans="1:13" ht="27.75" customHeight="1" thickBot="1">
      <c r="A49" s="89"/>
      <c r="B49" s="92"/>
      <c r="C49" s="95"/>
      <c r="D49" s="15" t="s">
        <v>38</v>
      </c>
      <c r="E49" s="45" t="s">
        <v>46</v>
      </c>
      <c r="F49" s="52">
        <f t="shared" si="4"/>
        <v>18.691180000000113</v>
      </c>
      <c r="G49" s="22">
        <f>SUM(H49:J49)</f>
        <v>41.456883030303146</v>
      </c>
      <c r="H49" s="52">
        <v>18.691180000000113</v>
      </c>
      <c r="I49" s="52">
        <f>I48/99*1</f>
        <v>12.868238383838383</v>
      </c>
      <c r="J49" s="52">
        <f>J48/99*1</f>
        <v>9.8974646464646465</v>
      </c>
      <c r="K49" s="16"/>
      <c r="L49" s="17"/>
    </row>
    <row r="50" spans="1:13" ht="15.75" customHeight="1">
      <c r="A50" s="87"/>
      <c r="B50" s="90" t="s">
        <v>39</v>
      </c>
      <c r="C50" s="93"/>
      <c r="D50" s="11" t="s">
        <v>28</v>
      </c>
      <c r="E50" s="12"/>
      <c r="F50" s="41">
        <f t="shared" si="4"/>
        <v>3659.4415399999998</v>
      </c>
      <c r="G50" s="39">
        <f>SUM(H50:J50)</f>
        <v>3064198.69154</v>
      </c>
      <c r="H50" s="75">
        <f>H51+H52</f>
        <v>3659.4415399999998</v>
      </c>
      <c r="I50" s="75">
        <f>SUM(I51:I52)</f>
        <v>3104.704545454545</v>
      </c>
      <c r="J50" s="75">
        <v>3057434.5454545454</v>
      </c>
      <c r="K50" s="12"/>
      <c r="L50" s="13"/>
    </row>
    <row r="51" spans="1:13" ht="39" customHeight="1">
      <c r="A51" s="88"/>
      <c r="B51" s="91"/>
      <c r="C51" s="94"/>
      <c r="D51" s="9" t="s">
        <v>21</v>
      </c>
      <c r="E51" s="44" t="s">
        <v>46</v>
      </c>
      <c r="F51" s="42">
        <f t="shared" si="4"/>
        <v>3622.8471199999999</v>
      </c>
      <c r="G51" s="28">
        <f t="shared" si="5"/>
        <v>9723.3648199999989</v>
      </c>
      <c r="H51" s="128">
        <v>3622.8471199999999</v>
      </c>
      <c r="I51" s="128">
        <v>3073.6574999999998</v>
      </c>
      <c r="J51" s="128">
        <v>3026.8602000000001</v>
      </c>
      <c r="K51" s="10"/>
      <c r="L51" s="14"/>
    </row>
    <row r="52" spans="1:13" ht="25.5" customHeight="1" thickBot="1">
      <c r="A52" s="89"/>
      <c r="B52" s="92"/>
      <c r="C52" s="95"/>
      <c r="D52" s="15" t="s">
        <v>38</v>
      </c>
      <c r="E52" s="45" t="s">
        <v>46</v>
      </c>
      <c r="F52" s="52">
        <f t="shared" si="4"/>
        <v>36.59441999999985</v>
      </c>
      <c r="G52" s="22">
        <f>SUM(H52:J52)</f>
        <v>98.215810909090749</v>
      </c>
      <c r="H52" s="52">
        <v>36.59441999999985</v>
      </c>
      <c r="I52" s="52">
        <f>I51/99*1</f>
        <v>31.047045454545451</v>
      </c>
      <c r="J52" s="52">
        <f>J51/99*1</f>
        <v>30.574345454545455</v>
      </c>
      <c r="K52" s="16"/>
      <c r="L52" s="17"/>
    </row>
    <row r="53" spans="1:13">
      <c r="A53" s="87"/>
      <c r="B53" s="90" t="s">
        <v>40</v>
      </c>
      <c r="C53" s="93"/>
      <c r="D53" s="11" t="s">
        <v>28</v>
      </c>
      <c r="E53" s="12"/>
      <c r="F53" s="41">
        <f t="shared" si="4"/>
        <v>4300.6528600000001</v>
      </c>
      <c r="G53" s="39">
        <f>SUM(H53:J53)</f>
        <v>347428.63341636362</v>
      </c>
      <c r="H53" s="75">
        <f>H54+H55</f>
        <v>4300.6528600000001</v>
      </c>
      <c r="I53" s="75">
        <f>SUM(I54:I55)</f>
        <v>514.76363636363635</v>
      </c>
      <c r="J53" s="75">
        <v>342613.21691999998</v>
      </c>
      <c r="K53" s="12"/>
      <c r="L53" s="13"/>
    </row>
    <row r="54" spans="1:13" ht="42" customHeight="1">
      <c r="A54" s="88"/>
      <c r="B54" s="91"/>
      <c r="C54" s="94"/>
      <c r="D54" s="9" t="s">
        <v>21</v>
      </c>
      <c r="E54" s="44" t="s">
        <v>46</v>
      </c>
      <c r="F54" s="42">
        <f t="shared" si="4"/>
        <v>1211.7371800000001</v>
      </c>
      <c r="G54" s="28">
        <f t="shared" si="5"/>
        <v>2060.9047799999998</v>
      </c>
      <c r="H54" s="128">
        <v>1211.7371800000001</v>
      </c>
      <c r="I54" s="128">
        <v>509.61599999999999</v>
      </c>
      <c r="J54" s="128">
        <v>339.55160000000001</v>
      </c>
      <c r="K54" s="10"/>
      <c r="L54" s="14"/>
    </row>
    <row r="55" spans="1:13" ht="28.5" customHeight="1" thickBot="1">
      <c r="A55" s="89"/>
      <c r="B55" s="92"/>
      <c r="C55" s="95"/>
      <c r="D55" s="15" t="s">
        <v>41</v>
      </c>
      <c r="E55" s="45" t="s">
        <v>46</v>
      </c>
      <c r="F55" s="52">
        <f t="shared" si="4"/>
        <v>3088.9156800000001</v>
      </c>
      <c r="G55" s="22">
        <f>SUM(H55:J55)</f>
        <v>3097.4931305050504</v>
      </c>
      <c r="H55" s="52">
        <v>3088.9156800000001</v>
      </c>
      <c r="I55" s="52">
        <f>I54/99*1</f>
        <v>5.1476363636363631</v>
      </c>
      <c r="J55" s="52">
        <f>J54/99*1</f>
        <v>3.4298141414141416</v>
      </c>
      <c r="K55" s="16"/>
      <c r="L55" s="17"/>
    </row>
    <row r="56" spans="1:13" ht="35.25" customHeight="1" thickBot="1">
      <c r="A56" s="101" t="s">
        <v>42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22"/>
    </row>
    <row r="57" spans="1:13" ht="15" customHeight="1">
      <c r="A57" s="27"/>
      <c r="B57" s="27"/>
      <c r="C57" s="27"/>
      <c r="D57" s="27"/>
      <c r="E57" s="27"/>
      <c r="F57" s="29"/>
      <c r="G57" s="29"/>
      <c r="H57" s="29"/>
      <c r="I57" s="29"/>
      <c r="J57" s="29"/>
      <c r="K57" s="27"/>
      <c r="L57" s="27"/>
    </row>
    <row r="58" spans="1:13" ht="15" customHeight="1">
      <c r="A58" s="27"/>
      <c r="B58" s="27"/>
      <c r="C58" s="27"/>
      <c r="D58" s="27"/>
      <c r="E58" s="27"/>
      <c r="F58" s="29"/>
      <c r="G58" s="29"/>
      <c r="H58" s="29"/>
      <c r="I58" s="77"/>
      <c r="J58" s="29"/>
      <c r="K58" s="27"/>
      <c r="L58" s="27"/>
    </row>
    <row r="62" spans="1:13">
      <c r="F62" s="30"/>
    </row>
  </sheetData>
  <mergeCells count="55">
    <mergeCell ref="K17:K21"/>
    <mergeCell ref="A38:A40"/>
    <mergeCell ref="B38:B40"/>
    <mergeCell ref="C38:C40"/>
    <mergeCell ref="C12:C16"/>
    <mergeCell ref="B35:B37"/>
    <mergeCell ref="C35:C37"/>
    <mergeCell ref="B13:B14"/>
    <mergeCell ref="A56:L56"/>
    <mergeCell ref="A26:A28"/>
    <mergeCell ref="B26:B28"/>
    <mergeCell ref="C26:C28"/>
    <mergeCell ref="K12:K16"/>
    <mergeCell ref="A12:A16"/>
    <mergeCell ref="A23:A25"/>
    <mergeCell ref="A17:A22"/>
    <mergeCell ref="B23:B25"/>
    <mergeCell ref="C23:C25"/>
    <mergeCell ref="B17:B21"/>
    <mergeCell ref="C17:C21"/>
    <mergeCell ref="A32:A34"/>
    <mergeCell ref="B32:B34"/>
    <mergeCell ref="C32:C34"/>
    <mergeCell ref="A35:A37"/>
    <mergeCell ref="B44:B46"/>
    <mergeCell ref="C44:C46"/>
    <mergeCell ref="A41:A43"/>
    <mergeCell ref="B41:B43"/>
    <mergeCell ref="C41:C43"/>
    <mergeCell ref="L12:L16"/>
    <mergeCell ref="G9:G10"/>
    <mergeCell ref="A53:A55"/>
    <mergeCell ref="B53:B55"/>
    <mergeCell ref="C53:C55"/>
    <mergeCell ref="A47:A49"/>
    <mergeCell ref="B47:B49"/>
    <mergeCell ref="C47:C49"/>
    <mergeCell ref="A50:A52"/>
    <mergeCell ref="B50:B52"/>
    <mergeCell ref="C50:C52"/>
    <mergeCell ref="L17:L21"/>
    <mergeCell ref="A29:A31"/>
    <mergeCell ref="B29:B31"/>
    <mergeCell ref="C29:C31"/>
    <mergeCell ref="A44:A46"/>
    <mergeCell ref="K9:K10"/>
    <mergeCell ref="A5:L5"/>
    <mergeCell ref="A6:L6"/>
    <mergeCell ref="A7:L7"/>
    <mergeCell ref="F9:F10"/>
    <mergeCell ref="B9:B10"/>
    <mergeCell ref="C9:C10"/>
    <mergeCell ref="D9:D10"/>
    <mergeCell ref="E9:E10"/>
    <mergeCell ref="H9:J9"/>
  </mergeCells>
  <pageMargins left="0.70866141732283472" right="0.70866141732283472" top="0.74803149606299213" bottom="0.74803149606299213" header="0.31496062992125984" footer="0.31496062992125984"/>
  <pageSetup paperSize="9" scale="8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admin</cp:lastModifiedBy>
  <cp:lastPrinted>2017-01-18T09:45:46Z</cp:lastPrinted>
  <dcterms:created xsi:type="dcterms:W3CDTF">2015-12-24T09:01:07Z</dcterms:created>
  <dcterms:modified xsi:type="dcterms:W3CDTF">2021-12-29T05:09:58Z</dcterms:modified>
</cp:coreProperties>
</file>